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"/>
    </mc:Choice>
  </mc:AlternateContent>
  <bookViews>
    <workbookView xWindow="240" yWindow="90" windowWidth="18780" windowHeight="13020"/>
  </bookViews>
  <sheets>
    <sheet name="Hoja1" sheetId="1" r:id="rId1"/>
  </sheets>
  <definedNames>
    <definedName name="_xlnm.Print_Titles" localSheetId="0">Hoja1!$1:$1</definedName>
  </definedNames>
  <calcPr calcId="162913"/>
</workbook>
</file>

<file path=xl/calcChain.xml><?xml version="1.0" encoding="utf-8"?>
<calcChain xmlns="http://schemas.openxmlformats.org/spreadsheetml/2006/main">
  <c r="B8" i="1" l="1"/>
  <c r="F51" i="1"/>
  <c r="F50" i="1"/>
  <c r="F49" i="1"/>
  <c r="G48" i="1"/>
  <c r="H48" i="1"/>
  <c r="F48" i="1"/>
  <c r="G47" i="1"/>
  <c r="H47" i="1"/>
  <c r="F47" i="1"/>
  <c r="G46" i="1"/>
  <c r="H46" i="1"/>
  <c r="F46" i="1"/>
  <c r="G44" i="1"/>
  <c r="H44" i="1"/>
  <c r="F44" i="1"/>
  <c r="G43" i="1"/>
  <c r="H43" i="1"/>
  <c r="F43" i="1"/>
  <c r="G42" i="1"/>
  <c r="H42" i="1"/>
  <c r="F42" i="1"/>
  <c r="F36" i="1"/>
  <c r="F35" i="1"/>
  <c r="F34" i="1"/>
  <c r="G33" i="1"/>
  <c r="H33" i="1"/>
  <c r="F33" i="1"/>
  <c r="G32" i="1"/>
  <c r="H32" i="1"/>
  <c r="F32" i="1"/>
  <c r="G31" i="1"/>
  <c r="H31" i="1"/>
  <c r="F31" i="1"/>
  <c r="F25" i="1"/>
  <c r="F24" i="1"/>
  <c r="F23" i="1"/>
  <c r="G22" i="1"/>
  <c r="H22" i="1"/>
  <c r="F22" i="1"/>
  <c r="G21" i="1"/>
  <c r="H21" i="1"/>
  <c r="F21" i="1"/>
  <c r="G20" i="1"/>
  <c r="H20" i="1"/>
  <c r="F20" i="1"/>
  <c r="G18" i="1"/>
  <c r="H18" i="1"/>
  <c r="F18" i="1"/>
  <c r="G17" i="1"/>
  <c r="H17" i="1"/>
  <c r="F17" i="1"/>
  <c r="G16" i="1"/>
  <c r="H16" i="1"/>
  <c r="F16" i="1"/>
</calcChain>
</file>

<file path=xl/sharedStrings.xml><?xml version="1.0" encoding="utf-8"?>
<sst xmlns="http://schemas.openxmlformats.org/spreadsheetml/2006/main" count="87" uniqueCount="53">
  <si>
    <t>ANEJO I</t>
  </si>
  <si>
    <t xml:space="preserve">CRITERIOS EVALUABLES DE FORMA AUTOMÁTICA MEDIANTE FÓRMULAS </t>
  </si>
  <si>
    <t>De acuerdo con el siguiente cuadro de unidades y precios:</t>
  </si>
  <si>
    <t>CUADRO DE UNIDADES Y PRECIOS</t>
  </si>
  <si>
    <t>TSA0070263</t>
  </si>
  <si>
    <r>
      <t>El que suscribe D._                              _ domiciliado en _                        _, calle _                        _ y D.N.I. nº_           _ en su propio nombre, o en representación de _                                  _, con N.I.F._          _ con domicilio en _                                    _, calle _                             _  enterado de las condiciones y requisitos que se exigen para la adjudicación del contrato de '</t>
    </r>
    <r>
      <rPr>
        <b/>
        <sz val="10"/>
        <rFont val="Arial"/>
        <family val="2"/>
      </rPr>
      <t>SUMINISTRO DE HORMIGÓN A PIE DE OBRA PARA CINCO PLANTAS DE COMPOSTAJE EN LA PROVINCIA DE CADIZ' Ref.: TSA0070263</t>
    </r>
    <r>
      <rPr>
        <sz val="10"/>
        <rFont val="Arial"/>
        <family val="2"/>
      </rPr>
      <t>, se compromete en nombre propio o de la empresa a que representa, a prestar el objeto del presente pliego por un importe total de:</t>
    </r>
  </si>
  <si>
    <t>Lote 1: SUMINISTRO DE HORMIGÓN EN OLVERA Y ALGODONALES</t>
  </si>
  <si>
    <t>Nº Uds.</t>
  </si>
  <si>
    <t>Ud.</t>
  </si>
  <si>
    <t>Descripción</t>
  </si>
  <si>
    <t>Precio unit. (IVA no incluido)</t>
  </si>
  <si>
    <t>Importe (IVA no incluido)</t>
  </si>
  <si>
    <t>OLVERA</t>
  </si>
  <si>
    <t>I14015ca</t>
  </si>
  <si>
    <t>m³</t>
  </si>
  <si>
    <t>Hormigón para armar HA-30 (30 N/mm² de resistencia característica), con árido de 20 mm de tamaño máximo, consistencia Plástica, elaborado en planta.. Incluida puesta en obra.</t>
  </si>
  <si>
    <t>I14008ca</t>
  </si>
  <si>
    <t>Hormigón en masa HM-20 (20 N/mm² de resistencia característica) con árido de 40 mm de tamaño máximo, consistencia Plástica, elaborado en planta. Incluida puesta en obra.</t>
  </si>
  <si>
    <t>258989</t>
  </si>
  <si>
    <t>m3</t>
  </si>
  <si>
    <t>Hormigón no estructural HNE-15 (15 N/mm² de resistencia característica), con árido de 20 mm de tamaño máximo, consistencia Plástica, elaborado en planta. Incluida puesta en obra.</t>
  </si>
  <si>
    <t>ALGODONALES</t>
  </si>
  <si>
    <t>258990</t>
  </si>
  <si>
    <t>Hormigón para armar HA-30 (30 N/mm² de resistencia característica), con árido de 20 mm de tamaño máximo, consistencia Plástica, elaborado en planta. Incluida puesta en obra.</t>
  </si>
  <si>
    <t>258991</t>
  </si>
  <si>
    <t xml:space="preserve">Hormigón en masa HM-20 (20 N/mm² de resistencia característica) con árido de 40 mm de tamaño máximo, consistencia Plástica, elaborado en planta. Incluida puesta en obra._x000D_
</t>
  </si>
  <si>
    <t>258992</t>
  </si>
  <si>
    <t xml:space="preserve">Hormigón no estructural HNE-15 (15 N/mm² de resistencia característica), con árido de 20 mm de tamaño máximo, consistencia Plástica, elaborado en planta. Incluida puesta en obra._x000D_
</t>
  </si>
  <si>
    <t xml:space="preserve">Total importe base ofertado Lote 1 (IVA no incluido): </t>
  </si>
  <si>
    <t>Impuesto sobre el Valor Añadido:</t>
  </si>
  <si>
    <t>Importe total ofertado Lote 1 (IVA incluido):</t>
  </si>
  <si>
    <t>Lote 2: SUMINISTRO DE HORMIGÓN EN GRAZALEMA</t>
  </si>
  <si>
    <t>GRAZALEMA</t>
  </si>
  <si>
    <t>I14015ef</t>
  </si>
  <si>
    <t>I14008ef</t>
  </si>
  <si>
    <t>258993</t>
  </si>
  <si>
    <t xml:space="preserve">Total importe base ofertado Lote 2 (IVA no incluido): </t>
  </si>
  <si>
    <t>Importe total ofertado Lote 2 (IVA incluido):</t>
  </si>
  <si>
    <t>Lote 3: SUMINISTRO DE HORMIGÓN EN ALGAR Y PRADO DEL REY</t>
  </si>
  <si>
    <t>ALGAR</t>
  </si>
  <si>
    <t>I14015af</t>
  </si>
  <si>
    <t>I14008af</t>
  </si>
  <si>
    <t>258994</t>
  </si>
  <si>
    <t>PRADO DEL REY</t>
  </si>
  <si>
    <t>I14004</t>
  </si>
  <si>
    <t>I14015</t>
  </si>
  <si>
    <t>I14008</t>
  </si>
  <si>
    <t xml:space="preserve">Total importe base ofertado Lote 3 (IVA no incluido): </t>
  </si>
  <si>
    <t>Importe total ofertado Lote 3 (IVA incluido):</t>
  </si>
  <si>
    <t xml:space="preserve"> € IVA incluido.</t>
  </si>
  <si>
    <t>En caso de error aritmético en la valoración total de la oferta se atenderá a los precios unitarios ofertados. La prestación ofertada se efectuará ajustándose al Pliego que rige el presente concurso, teniéndose por no puesta cualquier aclaración o comentario introducido por los licitadores, que se oponga, contradiga, o pueda ser susceptible de una interpretación contraria a lo establecido en el citado Pliego.</t>
  </si>
  <si>
    <t>(Sello, fecha y firma del ofertante)</t>
  </si>
  <si>
    <t>[Se deben firmar todas las hojas de la oferta]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</si>
</sst>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#####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42"/>
      <name val="Arial"/>
      <family val="2"/>
    </font>
    <font>
      <b/>
      <sz val="9"/>
      <name val="Arial"/>
      <family val="2"/>
    </font>
    <font>
      <b/>
      <sz val="10"/>
      <name val="Cambria"/>
      <family val="1"/>
    </font>
    <font>
      <b/>
      <sz val="10"/>
      <color indexed="42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7C3BD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4" fontId="0" fillId="0" borderId="0" xfId="0" applyNumberFormat="1"/>
    <xf numFmtId="0" fontId="0" fillId="0" borderId="0" xfId="0" applyNumberFormat="1"/>
    <xf numFmtId="49" fontId="0" fillId="0" borderId="0" xfId="0" applyNumberFormat="1"/>
    <xf numFmtId="0" fontId="4" fillId="0" borderId="0" xfId="0" applyFont="1"/>
    <xf numFmtId="0" fontId="0" fillId="0" borderId="0" xfId="0" applyNumberFormat="1" applyAlignment="1">
      <alignment horizontal="center"/>
    </xf>
    <xf numFmtId="0" fontId="1" fillId="0" borderId="0" xfId="0" applyNumberFormat="1" applyFont="1"/>
    <xf numFmtId="0" fontId="0" fillId="0" borderId="0" xfId="0" applyFill="1" applyAlignment="1">
      <alignment horizontal="left"/>
    </xf>
    <xf numFmtId="0" fontId="0" fillId="0" borderId="0" xfId="0" applyAlignment="1">
      <alignment vertical="top" wrapText="1"/>
    </xf>
    <xf numFmtId="0" fontId="6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vertical="top" wrapText="1"/>
    </xf>
    <xf numFmtId="0" fontId="5" fillId="0" borderId="0" xfId="0" applyNumberFormat="1" applyFont="1" applyBorder="1" applyAlignment="1">
      <alignment wrapText="1"/>
    </xf>
    <xf numFmtId="4" fontId="5" fillId="0" borderId="0" xfId="0" applyNumberFormat="1" applyFont="1" applyBorder="1" applyAlignment="1">
      <alignment wrapText="1"/>
    </xf>
    <xf numFmtId="49" fontId="2" fillId="0" borderId="0" xfId="0" applyNumberFormat="1" applyFont="1"/>
    <xf numFmtId="0" fontId="2" fillId="0" borderId="0" xfId="0" applyNumberFormat="1" applyFont="1" applyAlignment="1">
      <alignment horizontal="left" vertical="top" wrapText="1" shrinkToFit="1"/>
    </xf>
    <xf numFmtId="0" fontId="2" fillId="0" borderId="0" xfId="0" applyFont="1"/>
    <xf numFmtId="0" fontId="7" fillId="0" borderId="0" xfId="0" applyFont="1"/>
    <xf numFmtId="0" fontId="1" fillId="0" borderId="0" xfId="0" applyNumberFormat="1" applyFont="1" applyAlignment="1" applyProtection="1">
      <alignment vertical="center" wrapText="1" shrinkToFit="1"/>
    </xf>
    <xf numFmtId="0" fontId="2" fillId="0" borderId="0" xfId="0" applyFont="1" applyFill="1" applyAlignment="1" applyProtection="1">
      <alignment horizontal="center" vertical="top" wrapText="1"/>
      <protection locked="0"/>
    </xf>
    <xf numFmtId="0" fontId="1" fillId="0" borderId="0" xfId="0" applyNumberFormat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0" fontId="2" fillId="0" borderId="0" xfId="0" applyNumberFormat="1" applyFont="1" applyBorder="1" applyAlignment="1">
      <alignment horizontal="right" vertical="top"/>
    </xf>
    <xf numFmtId="0" fontId="1" fillId="0" borderId="0" xfId="0" applyNumberFormat="1" applyFont="1" applyAlignment="1" applyProtection="1">
      <alignment horizontal="justify" vertical="center" wrapText="1" shrinkToFit="1"/>
      <protection locked="0"/>
    </xf>
    <xf numFmtId="0" fontId="0" fillId="0" borderId="0" xfId="0" applyAlignment="1" applyProtection="1">
      <alignment horizontal="justify" vertical="center" wrapText="1" shrinkToFit="1"/>
      <protection locked="0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vertical="top" wrapText="1"/>
    </xf>
    <xf numFmtId="0" fontId="2" fillId="2" borderId="3" xfId="0" applyNumberFormat="1" applyFont="1" applyFill="1" applyBorder="1"/>
    <xf numFmtId="4" fontId="2" fillId="2" borderId="4" xfId="0" applyNumberFormat="1" applyFont="1" applyFill="1" applyBorder="1"/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164" fontId="0" fillId="0" borderId="1" xfId="0" applyNumberFormat="1" applyBorder="1" applyAlignment="1" applyProtection="1">
      <alignment vertical="center"/>
      <protection locked="0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vertical="center" wrapText="1"/>
    </xf>
    <xf numFmtId="0" fontId="2" fillId="0" borderId="3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horizontal="right" vertical="top"/>
    </xf>
    <xf numFmtId="0" fontId="0" fillId="0" borderId="0" xfId="0" applyAlignment="1">
      <alignment horizontal="justify" wrapText="1"/>
    </xf>
    <xf numFmtId="4" fontId="0" fillId="0" borderId="0" xfId="0" applyNumberFormat="1" applyAlignment="1">
      <alignment horizontal="right"/>
    </xf>
    <xf numFmtId="4" fontId="8" fillId="0" borderId="0" xfId="0" applyNumberFormat="1" applyFont="1" applyAlignment="1">
      <alignment horizontal="right"/>
    </xf>
  </cellXfs>
  <cellStyles count="1"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303772</xdr:colOff>
      <xdr:row>0</xdr:row>
      <xdr:rowOff>499915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22947" cy="49991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499915</xdr:colOff>
      <xdr:row>0</xdr:row>
      <xdr:rowOff>499915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53100" y="0"/>
          <a:ext cx="499915" cy="499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M58"/>
  <sheetViews>
    <sheetView tabSelected="1" topLeftCell="B4" workbookViewId="0">
      <selection activeCell="B7" sqref="B7:F7"/>
    </sheetView>
  </sheetViews>
  <sheetFormatPr baseColWidth="10" defaultRowHeight="12.75" x14ac:dyDescent="0.2"/>
  <cols>
    <col min="1" max="1" width="9.140625" style="5" hidden="1" customWidth="1"/>
    <col min="2" max="2" width="8.85546875" style="1" customWidth="1"/>
    <col min="3" max="3" width="6.42578125" style="1" customWidth="1"/>
    <col min="4" max="4" width="55.28515625" style="10" customWidth="1"/>
    <col min="5" max="5" width="11.42578125" style="4" customWidth="1"/>
    <col min="6" max="6" width="12" style="3" customWidth="1"/>
    <col min="7" max="8" width="11.42578125" hidden="1" customWidth="1"/>
  </cols>
  <sheetData>
    <row r="1" spans="1:13" ht="54" customHeight="1" x14ac:dyDescent="0.2"/>
    <row r="2" spans="1:13" ht="15" customHeight="1" x14ac:dyDescent="0.2">
      <c r="A2" s="5" t="s">
        <v>4</v>
      </c>
      <c r="B2" s="2"/>
    </row>
    <row r="3" spans="1:13" x14ac:dyDescent="0.2">
      <c r="E3" s="8"/>
    </row>
    <row r="4" spans="1:13" ht="14.25" customHeight="1" x14ac:dyDescent="0.2">
      <c r="C4" s="9"/>
      <c r="D4" s="21" t="s">
        <v>0</v>
      </c>
      <c r="E4" s="7"/>
    </row>
    <row r="5" spans="1:13" x14ac:dyDescent="0.2">
      <c r="B5" s="23" t="s">
        <v>1</v>
      </c>
      <c r="C5" s="23"/>
      <c r="D5" s="23"/>
      <c r="E5" s="23"/>
      <c r="F5" s="23"/>
      <c r="M5" s="6"/>
    </row>
    <row r="6" spans="1:13" ht="13.5" customHeight="1" x14ac:dyDescent="0.2">
      <c r="B6" s="20"/>
      <c r="C6" s="20"/>
      <c r="D6" s="20"/>
      <c r="E6" s="20"/>
      <c r="F6" s="20"/>
      <c r="M6" s="6"/>
    </row>
    <row r="7" spans="1:13" ht="89.25" customHeight="1" x14ac:dyDescent="0.2">
      <c r="B7" s="25" t="s">
        <v>5</v>
      </c>
      <c r="C7" s="26"/>
      <c r="D7" s="26"/>
      <c r="E7" s="26"/>
      <c r="F7" s="26"/>
      <c r="M7" s="6"/>
    </row>
    <row r="8" spans="1:13" s="18" customFormat="1" ht="15" customHeight="1" x14ac:dyDescent="0.2">
      <c r="A8" s="16"/>
      <c r="B8" s="52">
        <f xml:space="preserve"> + F25 + F36 + F51</f>
        <v>0</v>
      </c>
      <c r="C8" s="24"/>
      <c r="D8" s="17" t="s">
        <v>49</v>
      </c>
      <c r="E8" s="17"/>
      <c r="F8" s="17"/>
      <c r="M8" s="19"/>
    </row>
    <row r="9" spans="1:13" x14ac:dyDescent="0.2">
      <c r="B9" s="22" t="s">
        <v>2</v>
      </c>
      <c r="C9" s="22"/>
      <c r="D9" s="22"/>
      <c r="E9" s="22"/>
      <c r="F9" s="22"/>
      <c r="M9" s="6"/>
    </row>
    <row r="10" spans="1:13" x14ac:dyDescent="0.2">
      <c r="B10" s="12"/>
      <c r="C10" s="12"/>
      <c r="D10" s="13"/>
      <c r="E10" s="14"/>
      <c r="F10" s="15"/>
      <c r="M10" s="6"/>
    </row>
    <row r="11" spans="1:13" x14ac:dyDescent="0.2">
      <c r="D11" s="11" t="s">
        <v>3</v>
      </c>
      <c r="M11" s="6"/>
    </row>
    <row r="12" spans="1:13" x14ac:dyDescent="0.2">
      <c r="M12" s="6"/>
    </row>
    <row r="13" spans="1:13" ht="17.25" customHeight="1" x14ac:dyDescent="0.2">
      <c r="B13" s="27" t="s">
        <v>6</v>
      </c>
      <c r="C13" s="28"/>
      <c r="D13" s="29"/>
      <c r="E13" s="30"/>
      <c r="F13" s="31"/>
      <c r="M13" s="6"/>
    </row>
    <row r="14" spans="1:13" s="33" customFormat="1" ht="38.25" x14ac:dyDescent="0.2">
      <c r="A14" s="32"/>
      <c r="B14" s="35" t="s">
        <v>7</v>
      </c>
      <c r="C14" s="36" t="s">
        <v>8</v>
      </c>
      <c r="D14" s="37" t="s">
        <v>9</v>
      </c>
      <c r="E14" s="38" t="s">
        <v>10</v>
      </c>
      <c r="F14" s="39" t="s">
        <v>11</v>
      </c>
      <c r="M14" s="34"/>
    </row>
    <row r="15" spans="1:13" s="33" customFormat="1" ht="15.75" customHeight="1" x14ac:dyDescent="0.2">
      <c r="A15" s="32"/>
      <c r="B15" s="40"/>
      <c r="C15" s="40"/>
      <c r="D15" s="41" t="s">
        <v>12</v>
      </c>
      <c r="E15" s="42"/>
      <c r="F15" s="43"/>
      <c r="M15" s="34"/>
    </row>
    <row r="16" spans="1:13" s="33" customFormat="1" ht="51" x14ac:dyDescent="0.2">
      <c r="A16" s="32" t="s">
        <v>13</v>
      </c>
      <c r="B16" s="40">
        <v>110</v>
      </c>
      <c r="C16" s="40" t="s">
        <v>14</v>
      </c>
      <c r="D16" s="41" t="s">
        <v>15</v>
      </c>
      <c r="E16" s="44"/>
      <c r="F16" s="43">
        <f>IF(AND(ISEVEN(ROUND(E16,5)* B16*10^2),ROUND(MOD(ROUND(E16,5)* B16*10^2,1),2)&lt;=0.5),ROUNDDOWN(ROUND(E16,5)* B16,2),ROUND(ROUND(E16,5)* B16,2))</f>
        <v>0</v>
      </c>
      <c r="G16" s="33">
        <f>IF(AND(ISEVEN(H16*10^2),ROUND(MOD(H16*10^2,1),2)&lt;=0.5),ROUNDDOWN(H16,2),ROUND(H16,2))</f>
        <v>0</v>
      </c>
      <c r="H16" s="33">
        <f>0 * F16</f>
        <v>0</v>
      </c>
      <c r="M16" s="34"/>
    </row>
    <row r="17" spans="1:13" s="33" customFormat="1" ht="51" x14ac:dyDescent="0.2">
      <c r="A17" s="32" t="s">
        <v>16</v>
      </c>
      <c r="B17" s="40">
        <v>75</v>
      </c>
      <c r="C17" s="40" t="s">
        <v>14</v>
      </c>
      <c r="D17" s="41" t="s">
        <v>17</v>
      </c>
      <c r="E17" s="44"/>
      <c r="F17" s="43">
        <f>IF(AND(ISEVEN(ROUND(E17,5)* B17*10^2),ROUND(MOD(ROUND(E17,5)* B17*10^2,1),2)&lt;=0.5),ROUNDDOWN(ROUND(E17,5)* B17,2),ROUND(ROUND(E17,5)* B17,2))</f>
        <v>0</v>
      </c>
      <c r="G17" s="33">
        <f>IF(AND(ISEVEN(H17*10^2),ROUND(MOD(H17*10^2,1),2)&lt;=0.5),ROUNDDOWN(H17,2),ROUND(H17,2))</f>
        <v>0</v>
      </c>
      <c r="H17" s="33">
        <f>0 * F17</f>
        <v>0</v>
      </c>
      <c r="M17" s="34"/>
    </row>
    <row r="18" spans="1:13" s="33" customFormat="1" ht="51" x14ac:dyDescent="0.2">
      <c r="A18" s="32" t="s">
        <v>18</v>
      </c>
      <c r="B18" s="40">
        <v>3</v>
      </c>
      <c r="C18" s="40" t="s">
        <v>19</v>
      </c>
      <c r="D18" s="41" t="s">
        <v>20</v>
      </c>
      <c r="E18" s="44"/>
      <c r="F18" s="43">
        <f>IF(AND(ISEVEN(ROUND(E18,5)* B18*10^2),ROUND(MOD(ROUND(E18,5)* B18*10^2,1),2)&lt;=0.5),ROUNDDOWN(ROUND(E18,5)* B18,2),ROUND(ROUND(E18,5)* B18,2))</f>
        <v>0</v>
      </c>
      <c r="G18" s="33">
        <f>IF(AND(ISEVEN(H18*10^2),ROUND(MOD(H18*10^2,1),2)&lt;=0.5),ROUNDDOWN(H18,2),ROUND(H18,2))</f>
        <v>0</v>
      </c>
      <c r="H18" s="33">
        <f>0 * F18</f>
        <v>0</v>
      </c>
    </row>
    <row r="19" spans="1:13" s="33" customFormat="1" x14ac:dyDescent="0.2">
      <c r="A19" s="32"/>
      <c r="B19" s="40"/>
      <c r="C19" s="40"/>
      <c r="D19" s="41" t="s">
        <v>21</v>
      </c>
      <c r="E19" s="42"/>
      <c r="F19" s="43"/>
    </row>
    <row r="20" spans="1:13" s="33" customFormat="1" ht="51" x14ac:dyDescent="0.2">
      <c r="A20" s="32" t="s">
        <v>22</v>
      </c>
      <c r="B20" s="40">
        <v>150</v>
      </c>
      <c r="C20" s="40" t="s">
        <v>14</v>
      </c>
      <c r="D20" s="41" t="s">
        <v>23</v>
      </c>
      <c r="E20" s="44"/>
      <c r="F20" s="43">
        <f>IF(AND(ISEVEN(ROUND(E20,5)* B20*10^2),ROUND(MOD(ROUND(E20,5)* B20*10^2,1),2)&lt;=0.5),ROUNDDOWN(ROUND(E20,5)* B20,2),ROUND(ROUND(E20,5)* B20,2))</f>
        <v>0</v>
      </c>
      <c r="G20" s="33">
        <f>IF(AND(ISEVEN(H20*10^2),ROUND(MOD(H20*10^2,1),2)&lt;=0.5),ROUNDDOWN(H20,2),ROUND(H20,2))</f>
        <v>0</v>
      </c>
      <c r="H20" s="33">
        <f>0 * F20</f>
        <v>0</v>
      </c>
    </row>
    <row r="21" spans="1:13" s="33" customFormat="1" ht="63.75" x14ac:dyDescent="0.2">
      <c r="A21" s="32" t="s">
        <v>24</v>
      </c>
      <c r="B21" s="40">
        <v>86</v>
      </c>
      <c r="C21" s="40" t="s">
        <v>14</v>
      </c>
      <c r="D21" s="41" t="s">
        <v>25</v>
      </c>
      <c r="E21" s="44"/>
      <c r="F21" s="43">
        <f>IF(AND(ISEVEN(ROUND(E21,5)* B21*10^2),ROUND(MOD(ROUND(E21,5)* B21*10^2,1),2)&lt;=0.5),ROUNDDOWN(ROUND(E21,5)* B21,2),ROUND(ROUND(E21,5)* B21,2))</f>
        <v>0</v>
      </c>
      <c r="G21" s="33">
        <f>IF(AND(ISEVEN(H21*10^2),ROUND(MOD(H21*10^2,1),2)&lt;=0.5),ROUNDDOWN(H21,2),ROUND(H21,2))</f>
        <v>0</v>
      </c>
      <c r="H21" s="33">
        <f>0 * F21</f>
        <v>0</v>
      </c>
    </row>
    <row r="22" spans="1:13" s="33" customFormat="1" ht="63.75" x14ac:dyDescent="0.2">
      <c r="A22" s="32" t="s">
        <v>26</v>
      </c>
      <c r="B22" s="40">
        <v>9</v>
      </c>
      <c r="C22" s="40" t="s">
        <v>14</v>
      </c>
      <c r="D22" s="41" t="s">
        <v>27</v>
      </c>
      <c r="E22" s="44"/>
      <c r="F22" s="43">
        <f>IF(AND(ISEVEN(ROUND(E22,5)* B22*10^2),ROUND(MOD(ROUND(E22,5)* B22*10^2,1),2)&lt;=0.5),ROUNDDOWN(ROUND(E22,5)* B22,2),ROUND(ROUND(E22,5)* B22,2))</f>
        <v>0</v>
      </c>
      <c r="G22" s="33">
        <f>IF(AND(ISEVEN(H22*10^2),ROUND(MOD(H22*10^2,1),2)&lt;=0.5),ROUNDDOWN(H22,2),ROUND(H22,2))</f>
        <v>0</v>
      </c>
      <c r="H22" s="33">
        <f>0 * F22</f>
        <v>0</v>
      </c>
    </row>
    <row r="23" spans="1:13" s="46" customFormat="1" ht="27.95" customHeight="1" x14ac:dyDescent="0.2">
      <c r="A23" s="45"/>
      <c r="B23" s="47"/>
      <c r="C23" s="48"/>
      <c r="D23" s="49"/>
      <c r="E23" s="50" t="s">
        <v>28</v>
      </c>
      <c r="F23" s="51">
        <f>SUM(F15:F22)</f>
        <v>0</v>
      </c>
    </row>
    <row r="24" spans="1:13" s="46" customFormat="1" ht="27.95" customHeight="1" x14ac:dyDescent="0.2">
      <c r="A24" s="45"/>
      <c r="B24" s="47"/>
      <c r="C24" s="48"/>
      <c r="D24" s="49"/>
      <c r="E24" s="50" t="s">
        <v>29</v>
      </c>
      <c r="F24" s="51">
        <f>ROUND(F23* 0.21, 2)</f>
        <v>0</v>
      </c>
    </row>
    <row r="25" spans="1:13" s="46" customFormat="1" ht="27.95" customHeight="1" x14ac:dyDescent="0.2">
      <c r="A25" s="45"/>
      <c r="B25" s="47"/>
      <c r="C25" s="48"/>
      <c r="D25" s="49"/>
      <c r="E25" s="50" t="s">
        <v>30</v>
      </c>
      <c r="F25" s="51">
        <f>SUM(F23:F24)</f>
        <v>0</v>
      </c>
    </row>
    <row r="28" spans="1:13" x14ac:dyDescent="0.2">
      <c r="B28" s="27" t="s">
        <v>31</v>
      </c>
      <c r="C28" s="28"/>
      <c r="D28" s="29"/>
      <c r="E28" s="30"/>
      <c r="F28" s="31"/>
    </row>
    <row r="29" spans="1:13" s="33" customFormat="1" ht="38.25" x14ac:dyDescent="0.2">
      <c r="A29" s="32"/>
      <c r="B29" s="35" t="s">
        <v>7</v>
      </c>
      <c r="C29" s="36" t="s">
        <v>8</v>
      </c>
      <c r="D29" s="37" t="s">
        <v>9</v>
      </c>
      <c r="E29" s="38" t="s">
        <v>10</v>
      </c>
      <c r="F29" s="39" t="s">
        <v>11</v>
      </c>
    </row>
    <row r="30" spans="1:13" s="33" customFormat="1" x14ac:dyDescent="0.2">
      <c r="A30" s="32"/>
      <c r="B30" s="40"/>
      <c r="C30" s="40"/>
      <c r="D30" s="41" t="s">
        <v>32</v>
      </c>
      <c r="E30" s="42"/>
      <c r="F30" s="43"/>
    </row>
    <row r="31" spans="1:13" s="33" customFormat="1" ht="51" x14ac:dyDescent="0.2">
      <c r="A31" s="32" t="s">
        <v>33</v>
      </c>
      <c r="B31" s="40">
        <v>58</v>
      </c>
      <c r="C31" s="40" t="s">
        <v>14</v>
      </c>
      <c r="D31" s="41" t="s">
        <v>23</v>
      </c>
      <c r="E31" s="44"/>
      <c r="F31" s="43">
        <f>IF(AND(ISEVEN(ROUND(E31,5)* B31*10^2),ROUND(MOD(ROUND(E31,5)* B31*10^2,1),2)&lt;=0.5),ROUNDDOWN(ROUND(E31,5)* B31,2),ROUND(ROUND(E31,5)* B31,2))</f>
        <v>0</v>
      </c>
      <c r="G31" s="33">
        <f>IF(AND(ISEVEN(H31*10^2),ROUND(MOD(H31*10^2,1),2)&lt;=0.5),ROUNDDOWN(H31,2),ROUND(H31,2))</f>
        <v>0</v>
      </c>
      <c r="H31" s="33">
        <f>0 * F31</f>
        <v>0</v>
      </c>
    </row>
    <row r="32" spans="1:13" s="33" customFormat="1" ht="51" x14ac:dyDescent="0.2">
      <c r="A32" s="32" t="s">
        <v>34</v>
      </c>
      <c r="B32" s="40">
        <v>38</v>
      </c>
      <c r="C32" s="40" t="s">
        <v>14</v>
      </c>
      <c r="D32" s="41" t="s">
        <v>17</v>
      </c>
      <c r="E32" s="44"/>
      <c r="F32" s="43">
        <f>IF(AND(ISEVEN(ROUND(E32,5)* B32*10^2),ROUND(MOD(ROUND(E32,5)* B32*10^2,1),2)&lt;=0.5),ROUNDDOWN(ROUND(E32,5)* B32,2),ROUND(ROUND(E32,5)* B32,2))</f>
        <v>0</v>
      </c>
      <c r="G32" s="33">
        <f>IF(AND(ISEVEN(H32*10^2),ROUND(MOD(H32*10^2,1),2)&lt;=0.5),ROUNDDOWN(H32,2),ROUND(H32,2))</f>
        <v>0</v>
      </c>
      <c r="H32" s="33">
        <f>0 * F32</f>
        <v>0</v>
      </c>
    </row>
    <row r="33" spans="1:8" s="33" customFormat="1" ht="63.75" x14ac:dyDescent="0.2">
      <c r="A33" s="32" t="s">
        <v>35</v>
      </c>
      <c r="B33" s="40">
        <v>3</v>
      </c>
      <c r="C33" s="40" t="s">
        <v>14</v>
      </c>
      <c r="D33" s="41" t="s">
        <v>27</v>
      </c>
      <c r="E33" s="44"/>
      <c r="F33" s="43">
        <f>IF(AND(ISEVEN(ROUND(E33,5)* B33*10^2),ROUND(MOD(ROUND(E33,5)* B33*10^2,1),2)&lt;=0.5),ROUNDDOWN(ROUND(E33,5)* B33,2),ROUND(ROUND(E33,5)* B33,2))</f>
        <v>0</v>
      </c>
      <c r="G33" s="33">
        <f>IF(AND(ISEVEN(H33*10^2),ROUND(MOD(H33*10^2,1),2)&lt;=0.5),ROUNDDOWN(H33,2),ROUND(H33,2))</f>
        <v>0</v>
      </c>
      <c r="H33" s="33">
        <f>0 * F33</f>
        <v>0</v>
      </c>
    </row>
    <row r="34" spans="1:8" s="46" customFormat="1" ht="27.95" customHeight="1" x14ac:dyDescent="0.2">
      <c r="A34" s="45"/>
      <c r="B34" s="47"/>
      <c r="C34" s="48"/>
      <c r="D34" s="49"/>
      <c r="E34" s="50" t="s">
        <v>36</v>
      </c>
      <c r="F34" s="51">
        <f>SUM(F30:F33)</f>
        <v>0</v>
      </c>
    </row>
    <row r="35" spans="1:8" s="46" customFormat="1" ht="27.95" customHeight="1" x14ac:dyDescent="0.2">
      <c r="A35" s="45"/>
      <c r="B35" s="47"/>
      <c r="C35" s="48"/>
      <c r="D35" s="49"/>
      <c r="E35" s="50" t="s">
        <v>29</v>
      </c>
      <c r="F35" s="51">
        <f>ROUND(F34* 0.21, 2)</f>
        <v>0</v>
      </c>
    </row>
    <row r="36" spans="1:8" s="46" customFormat="1" ht="27.95" customHeight="1" x14ac:dyDescent="0.2">
      <c r="A36" s="45"/>
      <c r="B36" s="47"/>
      <c r="C36" s="48"/>
      <c r="D36" s="49"/>
      <c r="E36" s="50" t="s">
        <v>37</v>
      </c>
      <c r="F36" s="51">
        <f>SUM(F34:F35)</f>
        <v>0</v>
      </c>
    </row>
    <row r="39" spans="1:8" x14ac:dyDescent="0.2">
      <c r="B39" s="27" t="s">
        <v>38</v>
      </c>
      <c r="C39" s="28"/>
      <c r="D39" s="29"/>
      <c r="E39" s="30"/>
      <c r="F39" s="31"/>
    </row>
    <row r="40" spans="1:8" s="33" customFormat="1" ht="38.25" x14ac:dyDescent="0.2">
      <c r="A40" s="32"/>
      <c r="B40" s="35" t="s">
        <v>7</v>
      </c>
      <c r="C40" s="36" t="s">
        <v>8</v>
      </c>
      <c r="D40" s="37" t="s">
        <v>9</v>
      </c>
      <c r="E40" s="38" t="s">
        <v>10</v>
      </c>
      <c r="F40" s="39" t="s">
        <v>11</v>
      </c>
    </row>
    <row r="41" spans="1:8" s="33" customFormat="1" x14ac:dyDescent="0.2">
      <c r="A41" s="32"/>
      <c r="B41" s="40"/>
      <c r="C41" s="40"/>
      <c r="D41" s="41" t="s">
        <v>39</v>
      </c>
      <c r="E41" s="42"/>
      <c r="F41" s="43"/>
    </row>
    <row r="42" spans="1:8" s="33" customFormat="1" ht="51" x14ac:dyDescent="0.2">
      <c r="A42" s="32" t="s">
        <v>40</v>
      </c>
      <c r="B42" s="40">
        <v>32</v>
      </c>
      <c r="C42" s="40" t="s">
        <v>14</v>
      </c>
      <c r="D42" s="41" t="s">
        <v>23</v>
      </c>
      <c r="E42" s="44"/>
      <c r="F42" s="43">
        <f>IF(AND(ISEVEN(ROUND(E42,5)* B42*10^2),ROUND(MOD(ROUND(E42,5)* B42*10^2,1),2)&lt;=0.5),ROUNDDOWN(ROUND(E42,5)* B42,2),ROUND(ROUND(E42,5)* B42,2))</f>
        <v>0</v>
      </c>
      <c r="G42" s="33">
        <f>IF(AND(ISEVEN(H42*10^2),ROUND(MOD(H42*10^2,1),2)&lt;=0.5),ROUNDDOWN(H42,2),ROUND(H42,2))</f>
        <v>0</v>
      </c>
      <c r="H42" s="33">
        <f>0 * F42</f>
        <v>0</v>
      </c>
    </row>
    <row r="43" spans="1:8" s="33" customFormat="1" ht="51" x14ac:dyDescent="0.2">
      <c r="A43" s="32" t="s">
        <v>41</v>
      </c>
      <c r="B43" s="40">
        <v>58</v>
      </c>
      <c r="C43" s="40" t="s">
        <v>14</v>
      </c>
      <c r="D43" s="41" t="s">
        <v>17</v>
      </c>
      <c r="E43" s="44"/>
      <c r="F43" s="43">
        <f>IF(AND(ISEVEN(ROUND(E43,5)* B43*10^2),ROUND(MOD(ROUND(E43,5)* B43*10^2,1),2)&lt;=0.5),ROUNDDOWN(ROUND(E43,5)* B43,2),ROUND(ROUND(E43,5)* B43,2))</f>
        <v>0</v>
      </c>
      <c r="G43" s="33">
        <f>IF(AND(ISEVEN(H43*10^2),ROUND(MOD(H43*10^2,1),2)&lt;=0.5),ROUNDDOWN(H43,2),ROUND(H43,2))</f>
        <v>0</v>
      </c>
      <c r="H43" s="33">
        <f>0 * F43</f>
        <v>0</v>
      </c>
    </row>
    <row r="44" spans="1:8" s="33" customFormat="1" ht="63.75" x14ac:dyDescent="0.2">
      <c r="A44" s="32" t="s">
        <v>42</v>
      </c>
      <c r="B44" s="40">
        <v>9</v>
      </c>
      <c r="C44" s="40" t="s">
        <v>14</v>
      </c>
      <c r="D44" s="41" t="s">
        <v>27</v>
      </c>
      <c r="E44" s="44"/>
      <c r="F44" s="43">
        <f>IF(AND(ISEVEN(ROUND(E44,5)* B44*10^2),ROUND(MOD(ROUND(E44,5)* B44*10^2,1),2)&lt;=0.5),ROUNDDOWN(ROUND(E44,5)* B44,2),ROUND(ROUND(E44,5)* B44,2))</f>
        <v>0</v>
      </c>
      <c r="G44" s="33">
        <f>IF(AND(ISEVEN(H44*10^2),ROUND(MOD(H44*10^2,1),2)&lt;=0.5),ROUNDDOWN(H44,2),ROUND(H44,2))</f>
        <v>0</v>
      </c>
      <c r="H44" s="33">
        <f>0 * F44</f>
        <v>0</v>
      </c>
    </row>
    <row r="45" spans="1:8" s="33" customFormat="1" x14ac:dyDescent="0.2">
      <c r="A45" s="32"/>
      <c r="B45" s="40"/>
      <c r="C45" s="40"/>
      <c r="D45" s="41" t="s">
        <v>43</v>
      </c>
      <c r="E45" s="42"/>
      <c r="F45" s="43"/>
    </row>
    <row r="46" spans="1:8" s="33" customFormat="1" ht="51" x14ac:dyDescent="0.2">
      <c r="A46" s="32" t="s">
        <v>44</v>
      </c>
      <c r="B46" s="40">
        <v>10</v>
      </c>
      <c r="C46" s="40" t="s">
        <v>14</v>
      </c>
      <c r="D46" s="41" t="s">
        <v>20</v>
      </c>
      <c r="E46" s="44"/>
      <c r="F46" s="43">
        <f>IF(AND(ISEVEN(ROUND(E46,5)* B46*10^2),ROUND(MOD(ROUND(E46,5)* B46*10^2,1),2)&lt;=0.5),ROUNDDOWN(ROUND(E46,5)* B46,2),ROUND(ROUND(E46,5)* B46,2))</f>
        <v>0</v>
      </c>
      <c r="G46" s="33">
        <f>IF(AND(ISEVEN(H46*10^2),ROUND(MOD(H46*10^2,1),2)&lt;=0.5),ROUNDDOWN(H46,2),ROUND(H46,2))</f>
        <v>0</v>
      </c>
      <c r="H46" s="33">
        <f>0 * F46</f>
        <v>0</v>
      </c>
    </row>
    <row r="47" spans="1:8" s="33" customFormat="1" ht="51" x14ac:dyDescent="0.2">
      <c r="A47" s="32" t="s">
        <v>45</v>
      </c>
      <c r="B47" s="40">
        <v>145</v>
      </c>
      <c r="C47" s="40" t="s">
        <v>14</v>
      </c>
      <c r="D47" s="41" t="s">
        <v>23</v>
      </c>
      <c r="E47" s="44"/>
      <c r="F47" s="43">
        <f>IF(AND(ISEVEN(ROUND(E47,5)* B47*10^2),ROUND(MOD(ROUND(E47,5)* B47*10^2,1),2)&lt;=0.5),ROUNDDOWN(ROUND(E47,5)* B47,2),ROUND(ROUND(E47,5)* B47,2))</f>
        <v>0</v>
      </c>
      <c r="G47" s="33">
        <f>IF(AND(ISEVEN(H47*10^2),ROUND(MOD(H47*10^2,1),2)&lt;=0.5),ROUNDDOWN(H47,2),ROUND(H47,2))</f>
        <v>0</v>
      </c>
      <c r="H47" s="33">
        <f>0 * F47</f>
        <v>0</v>
      </c>
    </row>
    <row r="48" spans="1:8" s="33" customFormat="1" ht="51" x14ac:dyDescent="0.2">
      <c r="A48" s="32" t="s">
        <v>46</v>
      </c>
      <c r="B48" s="40">
        <v>87</v>
      </c>
      <c r="C48" s="40" t="s">
        <v>14</v>
      </c>
      <c r="D48" s="41" t="s">
        <v>17</v>
      </c>
      <c r="E48" s="44"/>
      <c r="F48" s="43">
        <f>IF(AND(ISEVEN(ROUND(E48,5)* B48*10^2),ROUND(MOD(ROUND(E48,5)* B48*10^2,1),2)&lt;=0.5),ROUNDDOWN(ROUND(E48,5)* B48,2),ROUND(ROUND(E48,5)* B48,2))</f>
        <v>0</v>
      </c>
      <c r="G48" s="33">
        <f>IF(AND(ISEVEN(H48*10^2),ROUND(MOD(H48*10^2,1),2)&lt;=0.5),ROUNDDOWN(H48,2),ROUND(H48,2))</f>
        <v>0</v>
      </c>
      <c r="H48" s="33">
        <f>0 * F48</f>
        <v>0</v>
      </c>
    </row>
    <row r="49" spans="1:6" s="46" customFormat="1" ht="27.95" customHeight="1" x14ac:dyDescent="0.2">
      <c r="A49" s="45"/>
      <c r="B49" s="47"/>
      <c r="C49" s="48"/>
      <c r="D49" s="49"/>
      <c r="E49" s="50" t="s">
        <v>47</v>
      </c>
      <c r="F49" s="51">
        <f>SUM(F41:F48)</f>
        <v>0</v>
      </c>
    </row>
    <row r="50" spans="1:6" s="46" customFormat="1" ht="27.95" customHeight="1" x14ac:dyDescent="0.2">
      <c r="A50" s="45"/>
      <c r="B50" s="47"/>
      <c r="C50" s="48"/>
      <c r="D50" s="49"/>
      <c r="E50" s="50" t="s">
        <v>29</v>
      </c>
      <c r="F50" s="51">
        <f>ROUND(F49* 0.21, 2)</f>
        <v>0</v>
      </c>
    </row>
    <row r="51" spans="1:6" s="46" customFormat="1" ht="27.95" customHeight="1" x14ac:dyDescent="0.2">
      <c r="A51" s="45"/>
      <c r="B51" s="47"/>
      <c r="C51" s="48"/>
      <c r="D51" s="49"/>
      <c r="E51" s="50" t="s">
        <v>48</v>
      </c>
      <c r="F51" s="51">
        <f>SUM(F49:F50)</f>
        <v>0</v>
      </c>
    </row>
    <row r="55" spans="1:6" ht="51" customHeight="1" x14ac:dyDescent="0.2">
      <c r="B55" s="53" t="s">
        <v>50</v>
      </c>
      <c r="C55" s="53"/>
      <c r="D55" s="53"/>
      <c r="E55" s="53"/>
      <c r="F55" s="53"/>
    </row>
    <row r="57" spans="1:6" x14ac:dyDescent="0.2">
      <c r="F57" s="54" t="s">
        <v>51</v>
      </c>
    </row>
    <row r="58" spans="1:6" x14ac:dyDescent="0.2">
      <c r="F58" s="55" t="s">
        <v>52</v>
      </c>
    </row>
  </sheetData>
  <sheetProtection algorithmName="SHA-512" hashValue="FJElyqFk1yHHILLHKkdsIlyOgxcIAqFmeB8ZbRjezWYKoJltkBIV+VPPZhxvMwnZYamhp/1h/GJKpMvNqMEwKQ==" saltValue="SMgNqP0FoPS/N5JE5ePzuA==" spinCount="100000" sheet="1" objects="1" scenarios="1" formatRows="0" selectLockedCells="1"/>
  <mergeCells count="5">
    <mergeCell ref="B9:F9"/>
    <mergeCell ref="B5:F5"/>
    <mergeCell ref="B8:C8"/>
    <mergeCell ref="B7:F7"/>
    <mergeCell ref="B55:F55"/>
  </mergeCells>
  <phoneticPr fontId="0" type="noConversion"/>
  <conditionalFormatting sqref="F10:F54 F2:F4 F56:F65532">
    <cfRule type="cellIs" dxfId="0" priority="1" stopIfTrue="1" operator="equal">
      <formula>0</formula>
    </cfRule>
  </conditionalFormatting>
  <pageMargins left="0.59055118110236227" right="0.59055118110236227" top="0.39370078740157483" bottom="0.78740157480314965" header="0" footer="0"/>
  <pageSetup paperSize="9" scale="98" fitToHeight="0" orientation="portrait" r:id="rId1"/>
  <headerFooter alignWithMargins="0"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TRAGSA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amaya1</dc:creator>
  <cp:lastModifiedBy>u_xen_vdi</cp:lastModifiedBy>
  <cp:lastPrinted>2019-03-13T10:36:06Z</cp:lastPrinted>
  <dcterms:created xsi:type="dcterms:W3CDTF">2007-01-22T10:55:29Z</dcterms:created>
  <dcterms:modified xsi:type="dcterms:W3CDTF">2021-02-22T11:07:23Z</dcterms:modified>
</cp:coreProperties>
</file>